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d_311-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<sst xmlns="http://schemas.openxmlformats.org/spreadsheetml/2006/main" count="43" uniqueCount="36">
  <si>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№</t>
  </si>
  <si>
    <t>Добавки извън формулата по  ЕРС</t>
  </si>
  <si>
    <t>ОБЩ РАЗМЕР НА СРЕДСТВАТА</t>
  </si>
  <si>
    <t>Брой деца в подготвителни групи</t>
  </si>
  <si>
    <t>Бр. деца                                                                                                                                                                                                                                                                                                  2-4 год.</t>
  </si>
  <si>
    <t>ИНСТИТУЦИЯ</t>
  </si>
  <si>
    <t>Общо градини</t>
  </si>
  <si>
    <t>ДГ "Радомирче"</t>
  </si>
  <si>
    <t>ДГ  "Слънце"</t>
  </si>
  <si>
    <t>ДГ  "Осми март"</t>
  </si>
  <si>
    <t xml:space="preserve">Бр. групи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</si>
  <si>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институция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</si>
  <si>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регионален коефициент
0.034</t>
  </si>
  <si>
    <t xml:space="preserve"> средства по формула</t>
  </si>
  <si>
    <t>Всичко средства</t>
  </si>
  <si>
    <t>целодневна група</t>
  </si>
  <si>
    <t>Бр. деца                                                                                                                                                                                                                                                                               5 и 6 год.</t>
  </si>
  <si>
    <t>полудневна група</t>
  </si>
  <si>
    <t>Бр. деца                                                                                                                                                                                                                                                                             5 и 6 год.</t>
  </si>
  <si>
    <t>яслена група</t>
  </si>
  <si>
    <t xml:space="preserve">Бр. деца </t>
  </si>
  <si>
    <t>Норматив за подпомагане на храненето на децата в  ПГ -                                                                                                                                  94 лв. на дете</t>
  </si>
  <si>
    <t>деца/ ученици</t>
  </si>
  <si>
    <t>с.Извор</t>
  </si>
  <si>
    <t>подготвителна група</t>
  </si>
  <si>
    <t>бр.група</t>
  </si>
  <si>
    <t xml:space="preserve">                                           РАЗПРЕДЕЛЕНИЕ НА СРЕДСТВАТА за 2020 г. ПО СТАНДАРТИ ЗА ДЕЛЕГИРАНА ДЕЙНОСТ 311  "ДЕТСКИ ГРАДИНИ"</t>
  </si>
  <si>
    <t xml:space="preserve"> ЕРС - 
27700 лв.  </t>
  </si>
  <si>
    <t>ЕРС
2252 лв.</t>
  </si>
  <si>
    <t xml:space="preserve">ЕРС група - 5403 лв.  </t>
  </si>
  <si>
    <t>ЕРС   - 1431 лв.</t>
  </si>
  <si>
    <t xml:space="preserve"> ЕРС -
2537 лв.                                                                  </t>
  </si>
  <si>
    <t xml:space="preserve">ЕРС - 1618 лв.  </t>
  </si>
  <si>
    <t xml:space="preserve">ЕРС -  
2 747 лв. </t>
  </si>
  <si>
    <t>норматив за създаване условия за приобщаващо образование - 
452 лв.</t>
  </si>
  <si>
    <t>ЕРС
452лв.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</si>
</sst>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2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vertical="top" wrapText="1"/>
    </xf>
    <xf numFmtId="3" fontId="4" fillId="0" borderId="3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2"/>
  <sheetViews>
    <sheetView tabSelected="1" zoomScalePageLayoutView="0" workbookViewId="0" topLeftCell="H1">
      <selection activeCell="K21" sqref="K21"/>
    </sheetView>
  </sheetViews>
  <sheetFormatPr defaultColWidth="9.140625" defaultRowHeight="15"/>
  <cols>
    <col min="1" max="1" width="4.28125" style="0" customWidth="1"/>
    <col min="2" max="2" width="14.57421875" style="0" customWidth="1"/>
    <col min="3" max="3" width="8.28125" style="0" customWidth="1"/>
    <col min="5" max="5" width="7.7109375" style="0" customWidth="1"/>
    <col min="6" max="6" width="8.28125" style="0" customWidth="1"/>
    <col min="15" max="15" width="10.00390625" style="0" customWidth="1"/>
    <col min="18" max="19" width="11.57421875" style="0" customWidth="1"/>
    <col min="21" max="21" width="13.8515625" style="0" customWidth="1"/>
    <col min="22" max="22" width="12.8515625" style="0" customWidth="1"/>
    <col min="23" max="23" width="14.7109375" style="0" customWidth="1"/>
    <col min="24" max="24" width="10.140625" style="0" customWidth="1"/>
    <col min="25" max="25" width="7.8515625" style="0" customWidth="1"/>
    <col min="26" max="26" width="12.00390625" style="0" customWidth="1"/>
  </cols>
  <sheetData>
    <row r="2" spans="1:26" ht="1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15.75" thickBot="1"/>
    <row r="4" spans="1:26" ht="26.25" customHeight="1">
      <c r="A4" s="44" t="s">
        <v>0</v>
      </c>
      <c r="B4" s="34" t="s">
        <v>5</v>
      </c>
      <c r="C4" s="34" t="s">
        <v>4</v>
      </c>
      <c r="D4" s="30" t="s">
        <v>31</v>
      </c>
      <c r="E4" s="27" t="s">
        <v>19</v>
      </c>
      <c r="F4" s="27"/>
      <c r="G4" s="53" t="s">
        <v>17</v>
      </c>
      <c r="H4" s="27"/>
      <c r="I4" s="30" t="s">
        <v>24</v>
      </c>
      <c r="J4" s="31"/>
      <c r="K4" s="27" t="s">
        <v>15</v>
      </c>
      <c r="L4" s="27"/>
      <c r="M4" s="31" t="s">
        <v>10</v>
      </c>
      <c r="N4" s="34" t="s">
        <v>29</v>
      </c>
      <c r="O4" s="34" t="s">
        <v>11</v>
      </c>
      <c r="P4" s="34" t="s">
        <v>27</v>
      </c>
      <c r="Q4" s="34" t="s">
        <v>13</v>
      </c>
      <c r="R4" s="34" t="s">
        <v>12</v>
      </c>
      <c r="S4" s="34" t="s">
        <v>14</v>
      </c>
      <c r="T4" s="48" t="s">
        <v>0</v>
      </c>
      <c r="U4" s="27" t="s">
        <v>1</v>
      </c>
      <c r="V4" s="27"/>
      <c r="W4" s="38"/>
      <c r="X4" s="27" t="s">
        <v>34</v>
      </c>
      <c r="Y4" s="28"/>
      <c r="Z4" s="39" t="s">
        <v>2</v>
      </c>
    </row>
    <row r="5" spans="1:26" ht="31.5" customHeight="1">
      <c r="A5" s="45"/>
      <c r="B5" s="35"/>
      <c r="C5" s="35"/>
      <c r="D5" s="47"/>
      <c r="E5" s="42"/>
      <c r="F5" s="42"/>
      <c r="G5" s="54"/>
      <c r="H5" s="55"/>
      <c r="I5" s="32"/>
      <c r="J5" s="33"/>
      <c r="K5" s="42"/>
      <c r="L5" s="42"/>
      <c r="M5" s="37"/>
      <c r="N5" s="35"/>
      <c r="O5" s="35"/>
      <c r="P5" s="35"/>
      <c r="Q5" s="35"/>
      <c r="R5" s="51"/>
      <c r="S5" s="51"/>
      <c r="T5" s="49"/>
      <c r="U5" s="42" t="s">
        <v>5</v>
      </c>
      <c r="V5" s="42" t="s">
        <v>3</v>
      </c>
      <c r="W5" s="42" t="s">
        <v>21</v>
      </c>
      <c r="X5" s="29"/>
      <c r="Y5" s="29"/>
      <c r="Z5" s="40"/>
    </row>
    <row r="6" spans="1:26" ht="72.75" customHeight="1" thickBot="1">
      <c r="A6" s="46"/>
      <c r="B6" s="36"/>
      <c r="C6" s="36"/>
      <c r="D6" s="36"/>
      <c r="E6" s="7" t="s">
        <v>20</v>
      </c>
      <c r="F6" s="7" t="s">
        <v>30</v>
      </c>
      <c r="G6" s="8" t="s">
        <v>18</v>
      </c>
      <c r="H6" s="7" t="s">
        <v>32</v>
      </c>
      <c r="I6" s="7" t="s">
        <v>25</v>
      </c>
      <c r="J6" s="7" t="s">
        <v>28</v>
      </c>
      <c r="K6" s="8" t="s">
        <v>16</v>
      </c>
      <c r="L6" s="7" t="s">
        <v>33</v>
      </c>
      <c r="M6" s="36"/>
      <c r="N6" s="36"/>
      <c r="O6" s="36"/>
      <c r="P6" s="36"/>
      <c r="Q6" s="36"/>
      <c r="R6" s="52"/>
      <c r="S6" s="52"/>
      <c r="T6" s="50"/>
      <c r="U6" s="43"/>
      <c r="V6" s="43"/>
      <c r="W6" s="43"/>
      <c r="X6" s="22" t="s">
        <v>22</v>
      </c>
      <c r="Y6" s="22" t="s">
        <v>35</v>
      </c>
      <c r="Z6" s="41"/>
    </row>
    <row r="7" spans="1:26" ht="15.75" thickBo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/>
      <c r="J7" s="12"/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3">
        <v>18</v>
      </c>
      <c r="U7" s="13">
        <v>19</v>
      </c>
      <c r="V7" s="12">
        <v>20</v>
      </c>
      <c r="W7" s="12">
        <v>21</v>
      </c>
      <c r="X7" s="12">
        <v>22</v>
      </c>
      <c r="Y7" s="12">
        <v>23</v>
      </c>
      <c r="Z7" s="14">
        <v>24</v>
      </c>
    </row>
    <row r="8" spans="1:26" ht="24">
      <c r="A8" s="6">
        <v>1</v>
      </c>
      <c r="B8" s="2" t="s">
        <v>7</v>
      </c>
      <c r="C8" s="9">
        <v>140</v>
      </c>
      <c r="D8" s="23">
        <f>C8*2537</f>
        <v>355180</v>
      </c>
      <c r="E8" s="9">
        <v>22</v>
      </c>
      <c r="F8" s="24">
        <f>E8*1431</f>
        <v>31482</v>
      </c>
      <c r="G8" s="9">
        <v>0</v>
      </c>
      <c r="H8" s="24">
        <f>G8*1618</f>
        <v>0</v>
      </c>
      <c r="I8" s="24">
        <v>0</v>
      </c>
      <c r="J8" s="24">
        <f>I8*2252</f>
        <v>0</v>
      </c>
      <c r="K8" s="24">
        <v>94</v>
      </c>
      <c r="L8" s="24">
        <f>K8*2747</f>
        <v>258218</v>
      </c>
      <c r="M8" s="9">
        <v>10</v>
      </c>
      <c r="N8" s="24">
        <f>M8*5403</f>
        <v>54030</v>
      </c>
      <c r="O8" s="9">
        <v>1</v>
      </c>
      <c r="P8" s="24">
        <f>O8*27700</f>
        <v>27700</v>
      </c>
      <c r="Q8" s="5">
        <f>D8+F8+N8+P8+H8+L8</f>
        <v>726610</v>
      </c>
      <c r="R8" s="5">
        <f>Q8*0.034</f>
        <v>24704.74</v>
      </c>
      <c r="S8" s="5">
        <f>Q8+R8</f>
        <v>751314.74</v>
      </c>
      <c r="T8" s="1">
        <v>1</v>
      </c>
      <c r="U8" s="2" t="s">
        <v>7</v>
      </c>
      <c r="V8" s="9">
        <v>94</v>
      </c>
      <c r="W8" s="9">
        <f>V8*94</f>
        <v>8836</v>
      </c>
      <c r="X8" s="9">
        <v>4</v>
      </c>
      <c r="Y8" s="9">
        <f>X8*452</f>
        <v>1808</v>
      </c>
      <c r="Z8" s="19">
        <f>S8+W8+Y8</f>
        <v>761958.74</v>
      </c>
    </row>
    <row r="9" spans="1:26" ht="15">
      <c r="A9" s="6">
        <v>2</v>
      </c>
      <c r="B9" s="2" t="s">
        <v>8</v>
      </c>
      <c r="C9" s="3">
        <v>117</v>
      </c>
      <c r="D9" s="23">
        <f>C9*2537</f>
        <v>296829</v>
      </c>
      <c r="E9" s="3">
        <v>0</v>
      </c>
      <c r="F9" s="24">
        <f>E9*1431</f>
        <v>0</v>
      </c>
      <c r="G9" s="3">
        <v>0</v>
      </c>
      <c r="H9" s="24">
        <f>G9*1618</f>
        <v>0</v>
      </c>
      <c r="I9" s="23">
        <v>0</v>
      </c>
      <c r="J9" s="24">
        <f>I9*2252</f>
        <v>0</v>
      </c>
      <c r="K9" s="23">
        <v>55</v>
      </c>
      <c r="L9" s="24">
        <f>K9*2747</f>
        <v>151085</v>
      </c>
      <c r="M9" s="3">
        <v>6</v>
      </c>
      <c r="N9" s="24">
        <f>M9*5403</f>
        <v>32418</v>
      </c>
      <c r="O9" s="3">
        <v>1</v>
      </c>
      <c r="P9" s="24">
        <f>O9*27700</f>
        <v>27700</v>
      </c>
      <c r="Q9" s="4">
        <f>D9+F9+N9+P9+H9+L9</f>
        <v>508032</v>
      </c>
      <c r="R9" s="5">
        <f>Q9*0.034</f>
        <v>17273.088</v>
      </c>
      <c r="S9" s="5">
        <f>Q9+R9</f>
        <v>525305.088</v>
      </c>
      <c r="T9" s="1">
        <v>2</v>
      </c>
      <c r="U9" s="2" t="s">
        <v>8</v>
      </c>
      <c r="V9" s="3">
        <v>55</v>
      </c>
      <c r="W9" s="9">
        <f>V9*94</f>
        <v>5170</v>
      </c>
      <c r="X9" s="3"/>
      <c r="Y9" s="9">
        <f>X9*452</f>
        <v>0</v>
      </c>
      <c r="Z9" s="20">
        <f>S9+W9</f>
        <v>530475.088</v>
      </c>
    </row>
    <row r="10" spans="1:26" ht="24">
      <c r="A10" s="6">
        <v>3</v>
      </c>
      <c r="B10" s="2" t="s">
        <v>9</v>
      </c>
      <c r="C10" s="3">
        <v>58</v>
      </c>
      <c r="D10" s="23">
        <f>C10*2537</f>
        <v>147146</v>
      </c>
      <c r="E10" s="3">
        <v>0</v>
      </c>
      <c r="F10" s="24">
        <f>E10*1431</f>
        <v>0</v>
      </c>
      <c r="G10" s="3">
        <v>0</v>
      </c>
      <c r="H10" s="24">
        <f>G10*1618</f>
        <v>0</v>
      </c>
      <c r="I10" s="23">
        <v>0</v>
      </c>
      <c r="J10" s="24">
        <f>I10*2252</f>
        <v>0</v>
      </c>
      <c r="K10" s="23">
        <v>47</v>
      </c>
      <c r="L10" s="24">
        <f>K10*2747</f>
        <v>129109</v>
      </c>
      <c r="M10" s="3">
        <v>4</v>
      </c>
      <c r="N10" s="24">
        <f>M10*5403</f>
        <v>21612</v>
      </c>
      <c r="O10" s="3">
        <v>1</v>
      </c>
      <c r="P10" s="24">
        <f>O10*27700</f>
        <v>27700</v>
      </c>
      <c r="Q10" s="4">
        <f>D10+F10+N10+P10+H10+L10</f>
        <v>325567</v>
      </c>
      <c r="R10" s="5">
        <f>Q10*0.034</f>
        <v>11069.278</v>
      </c>
      <c r="S10" s="5">
        <f>Q10+R10</f>
        <v>336636.278</v>
      </c>
      <c r="T10" s="1">
        <v>3</v>
      </c>
      <c r="U10" s="2" t="s">
        <v>9</v>
      </c>
      <c r="V10" s="3">
        <v>47</v>
      </c>
      <c r="W10" s="9">
        <f>V10*94</f>
        <v>4418</v>
      </c>
      <c r="X10" s="3">
        <v>5</v>
      </c>
      <c r="Y10" s="9">
        <f>X10*452</f>
        <v>2260</v>
      </c>
      <c r="Z10" s="20">
        <f>S10+W10+Y10</f>
        <v>343314.278</v>
      </c>
    </row>
    <row r="11" spans="1:26" ht="15">
      <c r="A11" s="15">
        <v>4</v>
      </c>
      <c r="B11" s="16" t="s">
        <v>23</v>
      </c>
      <c r="C11" s="3">
        <v>0</v>
      </c>
      <c r="D11" s="23">
        <f>C11*2537</f>
        <v>0</v>
      </c>
      <c r="E11" s="3">
        <v>0</v>
      </c>
      <c r="F11" s="23">
        <f>E11*1431</f>
        <v>0</v>
      </c>
      <c r="G11" s="3">
        <v>13</v>
      </c>
      <c r="H11" s="23">
        <f>G11*1618</f>
        <v>21034</v>
      </c>
      <c r="I11" s="23">
        <v>1</v>
      </c>
      <c r="J11" s="23">
        <f>I11*2252</f>
        <v>2252</v>
      </c>
      <c r="K11" s="23">
        <v>0</v>
      </c>
      <c r="L11" s="23">
        <f>K11*2747</f>
        <v>0</v>
      </c>
      <c r="M11" s="3">
        <v>0</v>
      </c>
      <c r="N11" s="23">
        <f>M11*5403</f>
        <v>0</v>
      </c>
      <c r="O11" s="3">
        <v>0</v>
      </c>
      <c r="P11" s="23">
        <v>0</v>
      </c>
      <c r="Q11" s="4">
        <f>D11+F11+N11+P11+H11+L11+J11</f>
        <v>23286</v>
      </c>
      <c r="R11" s="4">
        <f>Q11*0.034</f>
        <v>791.724</v>
      </c>
      <c r="S11" s="4">
        <f>Q11+R11</f>
        <v>24077.724</v>
      </c>
      <c r="T11" s="15">
        <v>4</v>
      </c>
      <c r="U11" s="16" t="s">
        <v>23</v>
      </c>
      <c r="V11" s="3">
        <v>13</v>
      </c>
      <c r="W11" s="3">
        <f>V11*94</f>
        <v>1222</v>
      </c>
      <c r="X11" s="3">
        <v>0</v>
      </c>
      <c r="Y11" s="3">
        <f>X11*452</f>
        <v>0</v>
      </c>
      <c r="Z11" s="4">
        <f>S11+W11+Y11</f>
        <v>25299.724</v>
      </c>
    </row>
    <row r="12" spans="1:26" ht="15.75" thickBot="1">
      <c r="A12" s="56"/>
      <c r="B12" s="57"/>
      <c r="C12" s="3"/>
      <c r="D12" s="23"/>
      <c r="E12" s="3"/>
      <c r="F12" s="23"/>
      <c r="G12" s="3"/>
      <c r="H12" s="23"/>
      <c r="I12" s="23"/>
      <c r="J12" s="23"/>
      <c r="K12" s="23"/>
      <c r="L12" s="23"/>
      <c r="M12" s="3"/>
      <c r="N12" s="23"/>
      <c r="O12" s="3"/>
      <c r="P12" s="23"/>
      <c r="Q12" s="4"/>
      <c r="R12" s="4"/>
      <c r="S12" s="4"/>
      <c r="T12" s="15"/>
      <c r="U12" s="16"/>
      <c r="V12" s="3"/>
      <c r="W12" s="3"/>
      <c r="X12" s="3"/>
      <c r="Y12" s="3"/>
      <c r="Z12" s="4"/>
    </row>
    <row r="13" spans="1:26" ht="15.75" thickBot="1">
      <c r="A13" s="17"/>
      <c r="B13" s="18" t="s">
        <v>6</v>
      </c>
      <c r="C13" s="58">
        <f>SUM(C8:C10)</f>
        <v>315</v>
      </c>
      <c r="D13" s="59">
        <f aca="true" t="shared" si="0" ref="D13:S13">SUM(D8:D11)</f>
        <v>799155</v>
      </c>
      <c r="E13" s="58">
        <f t="shared" si="0"/>
        <v>22</v>
      </c>
      <c r="F13" s="59">
        <f t="shared" si="0"/>
        <v>31482</v>
      </c>
      <c r="G13" s="58">
        <f t="shared" si="0"/>
        <v>13</v>
      </c>
      <c r="H13" s="58">
        <f t="shared" si="0"/>
        <v>21034</v>
      </c>
      <c r="I13" s="58">
        <f t="shared" si="0"/>
        <v>1</v>
      </c>
      <c r="J13" s="58">
        <f t="shared" si="0"/>
        <v>2252</v>
      </c>
      <c r="K13" s="58">
        <f t="shared" si="0"/>
        <v>196</v>
      </c>
      <c r="L13" s="58">
        <f t="shared" si="0"/>
        <v>538412</v>
      </c>
      <c r="M13" s="58">
        <f t="shared" si="0"/>
        <v>20</v>
      </c>
      <c r="N13" s="58">
        <f t="shared" si="0"/>
        <v>108060</v>
      </c>
      <c r="O13" s="58">
        <f t="shared" si="0"/>
        <v>3</v>
      </c>
      <c r="P13" s="59">
        <f t="shared" si="0"/>
        <v>83100</v>
      </c>
      <c r="Q13" s="59">
        <f t="shared" si="0"/>
        <v>1583495</v>
      </c>
      <c r="R13" s="59">
        <f t="shared" si="0"/>
        <v>53838.83</v>
      </c>
      <c r="S13" s="59">
        <f t="shared" si="0"/>
        <v>1637333.8299999998</v>
      </c>
      <c r="T13" s="58"/>
      <c r="U13" s="60" t="s">
        <v>6</v>
      </c>
      <c r="V13" s="59">
        <f>SUM(V8:V11)</f>
        <v>209</v>
      </c>
      <c r="W13" s="59">
        <f>SUM(W8:W11)</f>
        <v>19646</v>
      </c>
      <c r="X13" s="59">
        <f>SUM(X8:X11)</f>
        <v>9</v>
      </c>
      <c r="Y13" s="59">
        <f>SUM(Y8:Y11)</f>
        <v>4068</v>
      </c>
      <c r="Z13" s="61">
        <f>S13+W13+Y13</f>
        <v>1661047.8299999998</v>
      </c>
    </row>
    <row r="16" ht="15">
      <c r="Q16" s="21"/>
    </row>
    <row r="19" ht="15">
      <c r="B19" s="25"/>
    </row>
    <row r="20" ht="15">
      <c r="B20" s="25"/>
    </row>
    <row r="21" ht="15">
      <c r="B21" s="25"/>
    </row>
    <row r="22" ht="15">
      <c r="B22" s="25"/>
    </row>
  </sheetData>
  <sheetProtection/>
  <mergeCells count="23">
    <mergeCell ref="V5:V6"/>
    <mergeCell ref="W5:W6"/>
    <mergeCell ref="K4:L5"/>
    <mergeCell ref="A4:A6"/>
    <mergeCell ref="B4:B6"/>
    <mergeCell ref="C4:C6"/>
    <mergeCell ref="D4:D6"/>
    <mergeCell ref="Q4:Q6"/>
    <mergeCell ref="T4:T6"/>
    <mergeCell ref="R4:R6"/>
    <mergeCell ref="S4:S6"/>
    <mergeCell ref="G4:H5"/>
    <mergeCell ref="E4:F5"/>
    <mergeCell ref="A2:Z2"/>
    <mergeCell ref="X4:Y5"/>
    <mergeCell ref="I4:J5"/>
    <mergeCell ref="P4:P6"/>
    <mergeCell ref="M4:M6"/>
    <mergeCell ref="N4:N6"/>
    <mergeCell ref="O4:O6"/>
    <mergeCell ref="U4:W4"/>
    <mergeCell ref="Z4:Z6"/>
    <mergeCell ref="U5:U6"/>
  </mergeCells>
  <printOptions/>
  <pageMargins left="0.75" right="0.7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Kristina K. Dimitrova</cp:lastModifiedBy>
  <cp:lastPrinted>2019-02-28T09:36:07Z</cp:lastPrinted>
  <dcterms:created xsi:type="dcterms:W3CDTF">2016-02-18T21:40:59Z</dcterms:created>
  <dcterms:modified xsi:type="dcterms:W3CDTF">2020-02-06T12:17:36Z</dcterms:modified>
  <cp:category/>
  <cp:version/>
  <cp:contentType/>
  <cp:contentStatus/>
</cp:coreProperties>
</file>